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Ass 31.12.2017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<sst xmlns="http://schemas.openxmlformats.org/spreadsheetml/2006/main" count="37" uniqueCount="25">
  <si>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 xml:space="preserve">Qualifica  </t>
  </si>
  <si>
    <t>Ore</t>
  </si>
  <si>
    <t xml:space="preserve">gennaio </t>
  </si>
  <si>
    <t>febbraio</t>
  </si>
  <si>
    <t>marzo</t>
  </si>
  <si>
    <t>aprile</t>
  </si>
  <si>
    <t>maggio</t>
  </si>
  <si>
    <t>giugno</t>
  </si>
  <si>
    <t>luglio</t>
  </si>
  <si>
    <t xml:space="preserve">agosto </t>
  </si>
  <si>
    <t>settembre</t>
  </si>
  <si>
    <t>ottore</t>
  </si>
  <si>
    <t>novembre</t>
  </si>
  <si>
    <t>dicembre</t>
  </si>
  <si>
    <t>Dirigenti</t>
  </si>
  <si>
    <t>Impiegati</t>
  </si>
  <si>
    <t>Operai</t>
  </si>
  <si>
    <t>Quadri</t>
  </si>
  <si>
    <t>ore assenteismo</t>
  </si>
  <si>
    <t>ore lavorabili</t>
  </si>
  <si>
    <t>%</t>
  </si>
  <si>
    <t>annuo</t>
  </si>
  <si>
    <t>Totale</t>
  </si>
  <si>
    <r>
      <t>Nota</t>
    </r>
    <r>
      <rPr>
        <sz val="10"/>
        <rFont val="Arial"/>
        <family val="0"/>
      </rPr>
      <t>: i dati riportati comprendono assenze per malattia, tutti i permessi previsti dalla normativa, oltre ad assenze non retribuite. Sono escluse le ferie.</t>
    </r>
  </si>
  <si>
    <t>CANTURINA SERVIZI TERRITORIALI S.PA - Assenteismo al 31/12/2017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</si>
</sst>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>
      <alignment/>
    </xf>
    <xf numFmtId="9" fontId="1" fillId="0" borderId="10" xfId="48" applyFont="1" applyBorder="1" applyAlignment="1">
      <alignment/>
    </xf>
    <xf numFmtId="10" fontId="1" fillId="0" borderId="10" xfId="48" applyNumberFormat="1" applyFont="1" applyBorder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2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3" fillId="33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O23" sqref="O23"/>
    </sheetView>
  </sheetViews>
  <sheetFormatPr defaultColWidth="9.140625" defaultRowHeight="12.75"/>
  <cols>
    <col min="1" max="1" width="9.421875" style="0" customWidth="1"/>
    <col min="2" max="2" width="12.140625" style="0" customWidth="1"/>
    <col min="13" max="13" width="10.140625" style="0" bestFit="1" customWidth="1"/>
    <col min="14" max="14" width="9.57421875" style="0" bestFit="1" customWidth="1"/>
    <col min="15" max="15" width="10.28125" style="0" customWidth="1"/>
  </cols>
  <sheetData>
    <row r="1" spans="1:15" ht="18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8"/>
    </row>
    <row r="3" spans="1:15" ht="12.75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9" t="s">
        <v>13</v>
      </c>
      <c r="O3" s="10" t="s">
        <v>21</v>
      </c>
    </row>
    <row r="4" spans="1:15" ht="12.75">
      <c r="A4" s="4"/>
      <c r="N4" s="20"/>
      <c r="O4" s="3"/>
    </row>
    <row r="5" spans="1:15" s="1" customFormat="1" ht="12.75">
      <c r="A5" s="24" t="s">
        <v>14</v>
      </c>
      <c r="B5" s="7" t="s">
        <v>18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2">
        <v>2.5</v>
      </c>
      <c r="N5" s="11">
        <v>0</v>
      </c>
      <c r="O5" s="22">
        <f>SUM(C5:N5)</f>
        <v>2.5</v>
      </c>
    </row>
    <row r="6" spans="1:15" ht="12.75">
      <c r="A6" s="24"/>
      <c r="B6" s="8" t="s">
        <v>19</v>
      </c>
      <c r="C6" s="11">
        <v>168</v>
      </c>
      <c r="D6" s="11">
        <v>152</v>
      </c>
      <c r="E6" s="11">
        <v>184</v>
      </c>
      <c r="F6" s="11">
        <v>144</v>
      </c>
      <c r="G6" s="11">
        <v>176</v>
      </c>
      <c r="H6" s="11">
        <v>168</v>
      </c>
      <c r="I6" s="11">
        <v>168</v>
      </c>
      <c r="J6" s="11">
        <v>176</v>
      </c>
      <c r="K6" s="11">
        <v>168</v>
      </c>
      <c r="L6" s="11">
        <v>176</v>
      </c>
      <c r="M6" s="11">
        <v>168</v>
      </c>
      <c r="N6" s="11">
        <v>144</v>
      </c>
      <c r="O6" s="2">
        <f>SUM(C6:N6)</f>
        <v>1992</v>
      </c>
    </row>
    <row r="7" spans="1:15" ht="12.75">
      <c r="A7" s="24"/>
      <c r="B7" s="7" t="s">
        <v>20</v>
      </c>
      <c r="C7" s="15">
        <f aca="true" t="shared" si="0" ref="C7:N7">+C5/C6</f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0</v>
      </c>
      <c r="L7" s="15">
        <f t="shared" si="0"/>
        <v>0</v>
      </c>
      <c r="M7" s="15">
        <f t="shared" si="0"/>
        <v>0.01488095238095238</v>
      </c>
      <c r="N7" s="15">
        <f t="shared" si="0"/>
        <v>0</v>
      </c>
      <c r="O7" s="16">
        <f>+O5/O6</f>
        <v>0.0012550200803212851</v>
      </c>
    </row>
    <row r="8" spans="1:15" ht="12.75">
      <c r="A8" s="5"/>
      <c r="B8" s="6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4"/>
      <c r="O8" s="14"/>
    </row>
    <row r="9" spans="1:15" ht="12.75">
      <c r="A9" s="25" t="s">
        <v>17</v>
      </c>
      <c r="B9" s="7" t="s">
        <v>18</v>
      </c>
      <c r="C9" s="2">
        <v>0</v>
      </c>
      <c r="D9" s="2">
        <v>0</v>
      </c>
      <c r="E9" s="2">
        <v>0</v>
      </c>
      <c r="F9" s="2">
        <v>13</v>
      </c>
      <c r="G9" s="2">
        <v>0</v>
      </c>
      <c r="H9" s="2">
        <v>0</v>
      </c>
      <c r="I9" s="2">
        <v>24</v>
      </c>
      <c r="J9" s="2">
        <v>4</v>
      </c>
      <c r="K9" s="22">
        <v>0</v>
      </c>
      <c r="L9" s="2">
        <v>0</v>
      </c>
      <c r="M9" s="2">
        <v>8</v>
      </c>
      <c r="N9" s="22">
        <v>0</v>
      </c>
      <c r="O9" s="22">
        <f>SUM(C9:N9)</f>
        <v>49</v>
      </c>
    </row>
    <row r="10" spans="1:15" ht="12.75">
      <c r="A10" s="26"/>
      <c r="B10" s="8" t="s">
        <v>19</v>
      </c>
      <c r="C10" s="2">
        <v>658</v>
      </c>
      <c r="D10" s="2">
        <v>576</v>
      </c>
      <c r="E10" s="2">
        <v>710</v>
      </c>
      <c r="F10" s="2">
        <v>591</v>
      </c>
      <c r="G10" s="2">
        <v>692</v>
      </c>
      <c r="H10" s="2">
        <v>656</v>
      </c>
      <c r="I10" s="2">
        <v>680</v>
      </c>
      <c r="J10" s="2">
        <v>688</v>
      </c>
      <c r="K10" s="22">
        <v>677.5</v>
      </c>
      <c r="L10" s="2">
        <v>687</v>
      </c>
      <c r="M10" s="22">
        <v>662.5</v>
      </c>
      <c r="N10" s="22">
        <v>598.5</v>
      </c>
      <c r="O10" s="22">
        <f>SUM(C10:N10)</f>
        <v>7876.5</v>
      </c>
    </row>
    <row r="11" spans="1:15" ht="12.75">
      <c r="A11" s="27"/>
      <c r="B11" s="7" t="s">
        <v>20</v>
      </c>
      <c r="C11" s="15">
        <f>+C9/C10</f>
        <v>0</v>
      </c>
      <c r="D11" s="15">
        <f aca="true" t="shared" si="1" ref="D11:N11">+D9/D10</f>
        <v>0</v>
      </c>
      <c r="E11" s="15">
        <f t="shared" si="1"/>
        <v>0</v>
      </c>
      <c r="F11" s="15">
        <f t="shared" si="1"/>
        <v>0.021996615905245348</v>
      </c>
      <c r="G11" s="15">
        <f t="shared" si="1"/>
        <v>0</v>
      </c>
      <c r="H11" s="15">
        <f t="shared" si="1"/>
        <v>0</v>
      </c>
      <c r="I11" s="15">
        <f t="shared" si="1"/>
        <v>0.03529411764705882</v>
      </c>
      <c r="J11" s="15">
        <f t="shared" si="1"/>
        <v>0.005813953488372093</v>
      </c>
      <c r="K11" s="15">
        <f t="shared" si="1"/>
        <v>0</v>
      </c>
      <c r="L11" s="15">
        <f t="shared" si="1"/>
        <v>0</v>
      </c>
      <c r="M11" s="15">
        <f t="shared" si="1"/>
        <v>0.012075471698113207</v>
      </c>
      <c r="N11" s="15">
        <f t="shared" si="1"/>
        <v>0</v>
      </c>
      <c r="O11" s="16">
        <f>+O9/O10</f>
        <v>0.006221037262743604</v>
      </c>
    </row>
    <row r="12" spans="1:15" ht="12.75">
      <c r="A12" s="5"/>
      <c r="B12" s="6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4"/>
      <c r="O12" s="14"/>
    </row>
    <row r="13" spans="1:15" ht="12.75">
      <c r="A13" s="25" t="s">
        <v>15</v>
      </c>
      <c r="B13" s="7" t="s">
        <v>18</v>
      </c>
      <c r="C13" s="13">
        <f>104+1.5</f>
        <v>105.5</v>
      </c>
      <c r="D13" s="13">
        <v>34</v>
      </c>
      <c r="E13" s="13">
        <f>24+13</f>
        <v>37</v>
      </c>
      <c r="F13" s="13">
        <f>14+55+8</f>
        <v>77</v>
      </c>
      <c r="G13" s="13">
        <f>102+5</f>
        <v>107</v>
      </c>
      <c r="H13" s="13">
        <v>56</v>
      </c>
      <c r="I13" s="21">
        <v>58.57</v>
      </c>
      <c r="J13" s="21">
        <f>24+44+0.18</f>
        <v>68.18</v>
      </c>
      <c r="K13" s="21">
        <v>8.43</v>
      </c>
      <c r="L13" s="21">
        <f>8+8+0.55</f>
        <v>16.55</v>
      </c>
      <c r="M13" s="21">
        <f>29+4+0.73</f>
        <v>33.73</v>
      </c>
      <c r="N13" s="21">
        <f>21+0.72</f>
        <v>21.72</v>
      </c>
      <c r="O13" s="21">
        <f>SUM(C13:N13)</f>
        <v>623.68</v>
      </c>
    </row>
    <row r="14" spans="1:15" ht="12.75">
      <c r="A14" s="26"/>
      <c r="B14" s="8" t="s">
        <v>19</v>
      </c>
      <c r="C14" s="13">
        <v>3464</v>
      </c>
      <c r="D14" s="13">
        <v>2971</v>
      </c>
      <c r="E14" s="13">
        <v>3699</v>
      </c>
      <c r="F14" s="13">
        <v>2900</v>
      </c>
      <c r="G14" s="13">
        <v>3656</v>
      </c>
      <c r="H14" s="13">
        <v>3596</v>
      </c>
      <c r="I14" s="13">
        <v>3634</v>
      </c>
      <c r="J14" s="13">
        <v>3734</v>
      </c>
      <c r="K14" s="21">
        <v>3605.5</v>
      </c>
      <c r="L14" s="21">
        <v>3746.5</v>
      </c>
      <c r="M14" s="21">
        <v>3568</v>
      </c>
      <c r="N14" s="21">
        <v>3145.5</v>
      </c>
      <c r="O14" s="21">
        <f>SUM(C14:N14)</f>
        <v>41719.5</v>
      </c>
    </row>
    <row r="15" spans="1:15" ht="12.75">
      <c r="A15" s="27"/>
      <c r="B15" s="7" t="s">
        <v>20</v>
      </c>
      <c r="C15" s="16">
        <f>+C13/C14</f>
        <v>0.030456120092378754</v>
      </c>
      <c r="D15" s="16">
        <f aca="true" t="shared" si="2" ref="D15:N15">+D13/D14</f>
        <v>0.01144395826321104</v>
      </c>
      <c r="E15" s="16">
        <f t="shared" si="2"/>
        <v>0.010002703433360368</v>
      </c>
      <c r="F15" s="16">
        <f t="shared" si="2"/>
        <v>0.026551724137931033</v>
      </c>
      <c r="G15" s="16">
        <f t="shared" si="2"/>
        <v>0.029266958424507657</v>
      </c>
      <c r="H15" s="16">
        <f t="shared" si="2"/>
        <v>0.01557285873192436</v>
      </c>
      <c r="I15" s="16">
        <f t="shared" si="2"/>
        <v>0.01611722619702807</v>
      </c>
      <c r="J15" s="16">
        <f t="shared" si="2"/>
        <v>0.018259239421531872</v>
      </c>
      <c r="K15" s="16">
        <f t="shared" si="2"/>
        <v>0.0023380945777284703</v>
      </c>
      <c r="L15" s="16">
        <f t="shared" si="2"/>
        <v>0.0044174562925397036</v>
      </c>
      <c r="M15" s="16">
        <f t="shared" si="2"/>
        <v>0.009453475336322868</v>
      </c>
      <c r="N15" s="16">
        <f t="shared" si="2"/>
        <v>0.006905102527420124</v>
      </c>
      <c r="O15" s="16">
        <f>+O13/O14</f>
        <v>0.014949364206186554</v>
      </c>
    </row>
    <row r="16" spans="1:15" ht="12.75">
      <c r="A16" s="5"/>
      <c r="B16" s="6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4"/>
      <c r="O16" s="14"/>
    </row>
    <row r="17" spans="1:15" ht="12.75">
      <c r="A17" s="25" t="s">
        <v>16</v>
      </c>
      <c r="B17" s="7" t="s">
        <v>18</v>
      </c>
      <c r="C17" s="13">
        <v>84</v>
      </c>
      <c r="D17" s="13">
        <v>0</v>
      </c>
      <c r="E17" s="13">
        <v>0</v>
      </c>
      <c r="F17" s="13">
        <v>28</v>
      </c>
      <c r="G17" s="13">
        <v>38</v>
      </c>
      <c r="H17" s="13">
        <v>9</v>
      </c>
      <c r="I17" s="21">
        <v>10.4</v>
      </c>
      <c r="J17" s="13">
        <v>12</v>
      </c>
      <c r="K17" s="13">
        <v>18</v>
      </c>
      <c r="L17" s="21">
        <f>8+0.13</f>
        <v>8.13</v>
      </c>
      <c r="M17" s="21">
        <f>40+2+0.07</f>
        <v>42.07</v>
      </c>
      <c r="N17" s="21">
        <v>0.12</v>
      </c>
      <c r="O17" s="21">
        <f>SUM(C17:N17)</f>
        <v>249.72</v>
      </c>
    </row>
    <row r="18" spans="1:15" ht="12.75">
      <c r="A18" s="26"/>
      <c r="B18" s="8" t="s">
        <v>19</v>
      </c>
      <c r="C18" s="13">
        <v>648</v>
      </c>
      <c r="D18" s="13">
        <v>572</v>
      </c>
      <c r="E18" s="13">
        <v>696</v>
      </c>
      <c r="F18" s="13">
        <v>544</v>
      </c>
      <c r="G18" s="13">
        <v>658</v>
      </c>
      <c r="H18" s="13">
        <v>640</v>
      </c>
      <c r="I18" s="13">
        <v>640</v>
      </c>
      <c r="J18" s="13">
        <v>672</v>
      </c>
      <c r="K18" s="13">
        <v>632</v>
      </c>
      <c r="L18" s="21">
        <v>672</v>
      </c>
      <c r="M18" s="21">
        <v>640</v>
      </c>
      <c r="N18" s="21">
        <v>544</v>
      </c>
      <c r="O18" s="13">
        <f>SUM(C18:N18)</f>
        <v>7558</v>
      </c>
    </row>
    <row r="19" spans="1:15" ht="12.75">
      <c r="A19" s="27"/>
      <c r="B19" s="7" t="s">
        <v>20</v>
      </c>
      <c r="C19" s="16">
        <f aca="true" t="shared" si="3" ref="C19:N19">+C17/C18</f>
        <v>0.12962962962962962</v>
      </c>
      <c r="D19" s="16">
        <f t="shared" si="3"/>
        <v>0</v>
      </c>
      <c r="E19" s="16">
        <f t="shared" si="3"/>
        <v>0</v>
      </c>
      <c r="F19" s="16">
        <f t="shared" si="3"/>
        <v>0.051470588235294115</v>
      </c>
      <c r="G19" s="16">
        <f t="shared" si="3"/>
        <v>0.057750759878419454</v>
      </c>
      <c r="H19" s="16">
        <f t="shared" si="3"/>
        <v>0.0140625</v>
      </c>
      <c r="I19" s="16">
        <f t="shared" si="3"/>
        <v>0.01625</v>
      </c>
      <c r="J19" s="16">
        <f t="shared" si="3"/>
        <v>0.017857142857142856</v>
      </c>
      <c r="K19" s="16">
        <f t="shared" si="3"/>
        <v>0.028481012658227847</v>
      </c>
      <c r="L19" s="16">
        <f t="shared" si="3"/>
        <v>0.012098214285714287</v>
      </c>
      <c r="M19" s="16">
        <f t="shared" si="3"/>
        <v>0.065734375</v>
      </c>
      <c r="N19" s="16">
        <f t="shared" si="3"/>
        <v>0.00022058823529411763</v>
      </c>
      <c r="O19" s="16">
        <f>+O17/O18</f>
        <v>0.03304048690129664</v>
      </c>
    </row>
    <row r="20" spans="1:15" ht="12.75">
      <c r="A20" s="5"/>
      <c r="B20" s="6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4"/>
      <c r="O20" s="14"/>
    </row>
    <row r="21" spans="1:15" ht="12.75">
      <c r="A21" s="25" t="s">
        <v>22</v>
      </c>
      <c r="B21" s="7" t="s">
        <v>18</v>
      </c>
      <c r="C21" s="13">
        <f aca="true" t="shared" si="4" ref="C21:H21">+C17+C13+C9+C5</f>
        <v>189.5</v>
      </c>
      <c r="D21" s="13">
        <f t="shared" si="4"/>
        <v>34</v>
      </c>
      <c r="E21" s="13">
        <f t="shared" si="4"/>
        <v>37</v>
      </c>
      <c r="F21" s="13">
        <f t="shared" si="4"/>
        <v>118</v>
      </c>
      <c r="G21" s="13">
        <f t="shared" si="4"/>
        <v>145</v>
      </c>
      <c r="H21" s="13">
        <f t="shared" si="4"/>
        <v>65</v>
      </c>
      <c r="I21" s="21">
        <f aca="true" t="shared" si="5" ref="I21:O21">+I17+I13+I9+I5</f>
        <v>92.97</v>
      </c>
      <c r="J21" s="21">
        <f t="shared" si="5"/>
        <v>84.18</v>
      </c>
      <c r="K21" s="21">
        <f t="shared" si="5"/>
        <v>26.43</v>
      </c>
      <c r="L21" s="21">
        <f t="shared" si="5"/>
        <v>24.68</v>
      </c>
      <c r="M21" s="21">
        <f t="shared" si="5"/>
        <v>86.3</v>
      </c>
      <c r="N21" s="21">
        <f t="shared" si="5"/>
        <v>21.84</v>
      </c>
      <c r="O21" s="21">
        <f t="shared" si="5"/>
        <v>924.9</v>
      </c>
    </row>
    <row r="22" spans="1:15" ht="12.75">
      <c r="A22" s="26"/>
      <c r="B22" s="8" t="s">
        <v>19</v>
      </c>
      <c r="C22" s="13">
        <f aca="true" t="shared" si="6" ref="C22:H22">+C6+C10+C14+C18</f>
        <v>4938</v>
      </c>
      <c r="D22" s="13">
        <f t="shared" si="6"/>
        <v>4271</v>
      </c>
      <c r="E22" s="13">
        <f t="shared" si="6"/>
        <v>5289</v>
      </c>
      <c r="F22" s="13">
        <f t="shared" si="6"/>
        <v>4179</v>
      </c>
      <c r="G22" s="13">
        <f t="shared" si="6"/>
        <v>5182</v>
      </c>
      <c r="H22" s="13">
        <f t="shared" si="6"/>
        <v>5060</v>
      </c>
      <c r="I22" s="13">
        <f aca="true" t="shared" si="7" ref="I22:O22">+I6+I10+I14+I18</f>
        <v>5122</v>
      </c>
      <c r="J22" s="13">
        <f t="shared" si="7"/>
        <v>5270</v>
      </c>
      <c r="K22" s="13">
        <f t="shared" si="7"/>
        <v>5083</v>
      </c>
      <c r="L22" s="21">
        <f t="shared" si="7"/>
        <v>5281.5</v>
      </c>
      <c r="M22" s="21">
        <f t="shared" si="7"/>
        <v>5038.5</v>
      </c>
      <c r="N22" s="21">
        <f t="shared" si="7"/>
        <v>4432</v>
      </c>
      <c r="O22" s="21">
        <f t="shared" si="7"/>
        <v>59146</v>
      </c>
    </row>
    <row r="23" spans="1:15" ht="12.75">
      <c r="A23" s="27"/>
      <c r="B23" s="7" t="s">
        <v>20</v>
      </c>
      <c r="C23" s="16">
        <f aca="true" t="shared" si="8" ref="C23:O23">+C21/C22</f>
        <v>0.038375860672336976</v>
      </c>
      <c r="D23" s="16">
        <f t="shared" si="8"/>
        <v>0.0079606649496605</v>
      </c>
      <c r="E23" s="16">
        <f t="shared" si="8"/>
        <v>0.0069956513518623555</v>
      </c>
      <c r="F23" s="16">
        <f t="shared" si="8"/>
        <v>0.028236420196219192</v>
      </c>
      <c r="G23" s="16">
        <f t="shared" si="8"/>
        <v>0.027981474334233886</v>
      </c>
      <c r="H23" s="16">
        <f t="shared" si="8"/>
        <v>0.012845849802371542</v>
      </c>
      <c r="I23" s="16">
        <f t="shared" si="8"/>
        <v>0.018151112846544318</v>
      </c>
      <c r="J23" s="16">
        <f t="shared" si="8"/>
        <v>0.015973434535104365</v>
      </c>
      <c r="K23" s="16">
        <f t="shared" si="8"/>
        <v>0.005199685225260673</v>
      </c>
      <c r="L23" s="16">
        <f t="shared" si="8"/>
        <v>0.004672914891602764</v>
      </c>
      <c r="M23" s="16">
        <f t="shared" si="8"/>
        <v>0.017128113525850946</v>
      </c>
      <c r="N23" s="16">
        <f t="shared" si="8"/>
        <v>0.004927797833935018</v>
      </c>
      <c r="O23" s="16">
        <f t="shared" si="8"/>
        <v>0.01563757481486491</v>
      </c>
    </row>
    <row r="26" ht="12.75">
      <c r="A26" s="17" t="s">
        <v>23</v>
      </c>
    </row>
  </sheetData>
  <sheetProtection password="C9C4" sheet="1"/>
  <mergeCells count="6">
    <mergeCell ref="A1:N1"/>
    <mergeCell ref="A5:A7"/>
    <mergeCell ref="A9:A11"/>
    <mergeCell ref="A13:A15"/>
    <mergeCell ref="A17:A19"/>
    <mergeCell ref="A21:A2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Canturina Servizi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ferlazzo</dc:creator>
  <cp:keywords/>
  <dc:description/>
  <cp:lastModifiedBy>Segreteria CST</cp:lastModifiedBy>
  <cp:lastPrinted>2017-01-26T16:29:08Z</cp:lastPrinted>
  <dcterms:created xsi:type="dcterms:W3CDTF">2015-01-28T09:42:55Z</dcterms:created>
  <dcterms:modified xsi:type="dcterms:W3CDTF">2018-03-09T06:28:26Z</dcterms:modified>
  <cp:category/>
  <cp:version/>
  <cp:contentType/>
  <cp:contentStatus/>
</cp:coreProperties>
</file>